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Pracovni\Sdilena\Cenové nabídky\Rozpracovane\15029 V Lískách\nabídka\nabídka v4\"/>
    </mc:Choice>
  </mc:AlternateContent>
  <bookViews>
    <workbookView xWindow="0" yWindow="0" windowWidth="19200" windowHeight="11775"/>
  </bookViews>
  <sheets>
    <sheet name="Stavebni" sheetId="1" r:id="rId1"/>
  </sheets>
  <definedNames>
    <definedName name="_xlnm.Print_Area" localSheetId="0">Stavebni!$A$1:$K$50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7" i="1" l="1"/>
  <c r="I45" i="1" l="1"/>
  <c r="I42" i="1"/>
  <c r="I43" i="1"/>
  <c r="I18" i="1"/>
  <c r="I19" i="1"/>
  <c r="I22" i="1"/>
  <c r="I26" i="1"/>
  <c r="I16" i="1"/>
  <c r="I7" i="1"/>
  <c r="I8" i="1"/>
  <c r="I9" i="1"/>
  <c r="I10" i="1"/>
  <c r="I11" i="1"/>
  <c r="I13" i="1"/>
  <c r="I14" i="1"/>
  <c r="I6" i="1"/>
  <c r="I46" i="1" l="1"/>
  <c r="G35" i="1" l="1"/>
  <c r="G36" i="1"/>
  <c r="G37" i="1"/>
  <c r="G38" i="1" s="1"/>
  <c r="G34" i="1"/>
  <c r="G39" i="1"/>
  <c r="I34" i="1" l="1"/>
  <c r="I36" i="1"/>
  <c r="I38" i="1"/>
  <c r="I39" i="1"/>
  <c r="G40" i="1"/>
  <c r="I37" i="1"/>
  <c r="I35" i="1"/>
  <c r="G12" i="1"/>
  <c r="I40" i="1" l="1"/>
  <c r="I12" i="1"/>
  <c r="G41" i="1"/>
  <c r="G21" i="1"/>
  <c r="G20" i="1"/>
  <c r="G29" i="1"/>
  <c r="G31" i="1"/>
  <c r="G30" i="1" l="1"/>
  <c r="I29" i="1"/>
  <c r="I21" i="1"/>
  <c r="G33" i="1"/>
  <c r="I31" i="1"/>
  <c r="I20" i="1"/>
  <c r="I41" i="1"/>
  <c r="G23" i="1"/>
  <c r="G25" i="1"/>
  <c r="G32" i="1"/>
  <c r="I32" i="1" l="1"/>
  <c r="G24" i="1"/>
  <c r="G27" i="1" s="1"/>
  <c r="I23" i="1"/>
  <c r="I25" i="1"/>
  <c r="I33" i="1"/>
  <c r="I30" i="1"/>
  <c r="I27" i="1" l="1"/>
  <c r="I24" i="1"/>
  <c r="I48" i="1" l="1"/>
  <c r="I49" i="1"/>
  <c r="I50" i="1" s="1"/>
</calcChain>
</file>

<file path=xl/sharedStrings.xml><?xml version="1.0" encoding="utf-8"?>
<sst xmlns="http://schemas.openxmlformats.org/spreadsheetml/2006/main" count="94" uniqueCount="63">
  <si>
    <t>Vodovod:</t>
  </si>
  <si>
    <t>Pořadové číslo</t>
  </si>
  <si>
    <t>Název položky</t>
  </si>
  <si>
    <t>jednotka</t>
  </si>
  <si>
    <t>počet</t>
  </si>
  <si>
    <t>jednotková cena</t>
  </si>
  <si>
    <t>celková cena</t>
  </si>
  <si>
    <t>ks</t>
  </si>
  <si>
    <t>Poznámka</t>
  </si>
  <si>
    <t>Příprava ložné spáry první vrstvy pro položení tvárnic z tepelně izolažní malty vnější líc do 50mm bude nasledně přetmelena polyuretanovým bílým tmelem</t>
  </si>
  <si>
    <t xml:space="preserve">Očištění styčných konstrukcí </t>
  </si>
  <si>
    <t>m2</t>
  </si>
  <si>
    <t>Hloubková penetrace stávajících stěn v místnostech 1.02; 1.03; 1.04; 1.07; 1.08</t>
  </si>
  <si>
    <t>Vyrovnání povrchu stávajících stěn stavebním lepidlem,  místnosti 1.02; 1.03; 1.04; 1.07; 1.08</t>
  </si>
  <si>
    <t>Vyštukování stávajících stěn materiálem KERAŠTUK,  místnosti 1.02; 1.03; 1.04; 1.07; 1.08</t>
  </si>
  <si>
    <t>Zdivo z tvárnic Ytong Theta-P1,8-300PDK tl 375x249x599</t>
  </si>
  <si>
    <t>Přizdívka z tvárnic YTONG tl. 100</t>
  </si>
  <si>
    <t>m</t>
  </si>
  <si>
    <t>1.PP Oprava ostění oken uvnitř oprava omítky správkovou hmotou v jemnosti štuku v 1.PP</t>
  </si>
  <si>
    <t>1.PP Oprava ostění oken vně správkovou hmotou v jemnosti štukové omítky</t>
  </si>
  <si>
    <t xml:space="preserve">1.PP Tmelení spáry vně oken mezi rámem a zdivem polyuretanový tmel odstín podle barvy omítky  </t>
  </si>
  <si>
    <t>Dodávka a montáž oceloplechové zárubně levé 900/1970</t>
  </si>
  <si>
    <t>Dodávka a montáž provizorního dveřního křídla levé 900/1970</t>
  </si>
  <si>
    <t>Dodávka a montáž zámek vložkovy</t>
  </si>
  <si>
    <t>Montáž provizorního kování, kování dodá stavebník</t>
  </si>
  <si>
    <t>Montáž samozavírače bude použit jeden samozavírač ze vstupních dveří</t>
  </si>
  <si>
    <t>Zazdění zárubně do tvárnic porobetonových tl. 100 včetně kotvení</t>
  </si>
  <si>
    <t xml:space="preserve">Vybourání zazděné zárubně včetně likvidace dveřního křídla </t>
  </si>
  <si>
    <t>soubor</t>
  </si>
  <si>
    <t xml:space="preserve">Vybourání konstrukce podle výkresů číslo AO-01 ; AO-02, potvrzením dokladované likvidace vybouraných konstrukcí </t>
  </si>
  <si>
    <t>A. Provizorni vstupní dveře do domu podle výkresu číslo:</t>
  </si>
  <si>
    <t xml:space="preserve">B. Bourací práce </t>
  </si>
  <si>
    <t>C. Nové stavební práce, dodávky a montáže</t>
  </si>
  <si>
    <t>Dodávka a montáž otvorových výplní podle přílohy číslo AO-06</t>
  </si>
  <si>
    <t>Samostatný rozpočet</t>
  </si>
  <si>
    <t>Penetrace povrchu</t>
  </si>
  <si>
    <t>2xstavební lepidlo+perlinka</t>
  </si>
  <si>
    <t>Vnitřní povrch Keraštuk</t>
  </si>
  <si>
    <t>Vnější povrch akrylátová omítkovina zrno 2mm odstín přizpůsobený okolním plochám</t>
  </si>
  <si>
    <t>Malba 2x Primalex plus</t>
  </si>
  <si>
    <t>D. Sanace stávajících konstrukcí a povrchů</t>
  </si>
  <si>
    <t>Oprava stávajících omítek stěn  z 20%,  místnosti 1.02; 1.03; 1.04; 1.07; 1.08</t>
  </si>
  <si>
    <t>Odtranění stávajícího odseparovaného štuku ze stěn  z 50%, místnosti 1.02; 1.03; 1.04; 1.07; 1.08</t>
  </si>
  <si>
    <t>Odtranění stávajícího odseparovaného štuku ze stropu  z 50%, místnosti 1.02; 1.03; 1.04; 1.07; 1.08</t>
  </si>
  <si>
    <t xml:space="preserve">Adhezní můstek strop místností 1.02; 1.03; 1.04; 1.07; 1.08 </t>
  </si>
  <si>
    <t xml:space="preserve">Vyrovnání povrchu stropu stavebním lepidlem </t>
  </si>
  <si>
    <t>Vyštukování stropu materiálem KERAŠTUK,  místnosti 1.02; 1.03; 1.04; 1.07; 1.08</t>
  </si>
  <si>
    <t>E. Ostatní prace</t>
  </si>
  <si>
    <t>Ostatní práce doplněné uchazečem</t>
  </si>
  <si>
    <t>Neoceněný výkaz výměr</t>
  </si>
  <si>
    <t>Dodávka a montáž těsnění včetně těsnění k podlaze kartáč</t>
  </si>
  <si>
    <t>soubot</t>
  </si>
  <si>
    <t>Montáž vložky  bude použita jedna vložka ze vstupních dveří</t>
  </si>
  <si>
    <t>Stavební část soupis dodávek a prací, agregované položky</t>
  </si>
  <si>
    <t>Demontáž stávajících listovních schránek</t>
  </si>
  <si>
    <t>Montáž nových 17 kusů listovních schránek dodá objednatel schránky budou dodány v panelech 2x po 6 kusech,1 x po 3 kusech, 1x po dvou kusech rozměr jedné schránky je 370x330x105</t>
  </si>
  <si>
    <t>Celkem bez DPH</t>
  </si>
  <si>
    <t>DPH</t>
  </si>
  <si>
    <t>Celkem včetně DPH</t>
  </si>
  <si>
    <t>%</t>
  </si>
  <si>
    <t>Závěrečný úklid místností  1.01 až 1.09</t>
  </si>
  <si>
    <t>kpl</t>
  </si>
  <si>
    <t>Zateplení stěny pod zvonkovým tablem - XPS tl. cca 10 cm, armovaná stěrka, penetrace, probarvená omítka - rozměr cca 0,5 x 1,5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</si>
</sst>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1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wrapText="1"/>
    </xf>
    <xf numFmtId="2" fontId="0" fillId="0" borderId="6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6" xfId="0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2" fontId="0" fillId="0" borderId="6" xfId="0" applyNumberFormat="1" applyFont="1" applyBorder="1" applyAlignment="1">
      <alignment horizontal="center"/>
    </xf>
    <xf numFmtId="0" fontId="0" fillId="0" borderId="2" xfId="0" applyBorder="1"/>
    <xf numFmtId="0" fontId="0" fillId="0" borderId="11" xfId="0" applyBorder="1"/>
    <xf numFmtId="2" fontId="0" fillId="0" borderId="4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/>
    <xf numFmtId="0" fontId="0" fillId="0" borderId="7" xfId="0" applyFill="1" applyBorder="1"/>
    <xf numFmtId="0" fontId="5" fillId="0" borderId="11" xfId="0" applyFont="1" applyBorder="1" applyAlignment="1">
      <alignment horizontal="center" wrapText="1"/>
    </xf>
    <xf numFmtId="9" fontId="0" fillId="0" borderId="0" xfId="0" applyNumberFormat="1"/>
    <xf numFmtId="4" fontId="0" fillId="0" borderId="6" xfId="0" applyNumberFormat="1" applyBorder="1" applyAlignment="1">
      <alignment horizontal="center"/>
    </xf>
    <xf numFmtId="0" fontId="4" fillId="0" borderId="0" xfId="0" applyFont="1" applyFill="1" applyBorder="1"/>
    <xf numFmtId="4" fontId="4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4" fontId="0" fillId="0" borderId="9" xfId="0" applyNumberForma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Fill="1" applyBorder="1"/>
    <xf numFmtId="0" fontId="4" fillId="0" borderId="13" xfId="0" applyFont="1" applyBorder="1"/>
    <xf numFmtId="4" fontId="4" fillId="0" borderId="14" xfId="0" applyNumberFormat="1" applyFont="1" applyFill="1" applyBorder="1" applyAlignment="1">
      <alignment horizontal="center"/>
    </xf>
    <xf numFmtId="0" fontId="4" fillId="0" borderId="15" xfId="0" applyFont="1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2" xfId="0" applyFill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3" fillId="0" borderId="11" xfId="0" applyFont="1" applyBorder="1" applyAlignment="1">
      <alignment horizontal="left"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0" fillId="0" borderId="4" xfId="0" applyFont="1" applyBorder="1" applyAlignment="1">
      <alignment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0" fillId="0" borderId="11" xfId="0" applyFill="1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zoomScale="80" zoomScaleNormal="80" workbookViewId="0">
      <selection activeCell="N12" sqref="N12"/>
    </sheetView>
  </sheetViews>
  <sheetFormatPr defaultRowHeight="15" x14ac:dyDescent="0.25"/>
  <cols>
    <col min="1" max="1" width="9.140625" style="1"/>
    <col min="5" max="5" width="42.7109375" customWidth="1"/>
    <col min="8" max="8" width="12.28515625" customWidth="1"/>
    <col min="9" max="9" width="12.42578125" bestFit="1" customWidth="1"/>
  </cols>
  <sheetData>
    <row r="1" spans="1:11" ht="18.75" x14ac:dyDescent="0.25">
      <c r="A1" s="2" t="s">
        <v>49</v>
      </c>
      <c r="B1" t="s">
        <v>53</v>
      </c>
    </row>
    <row r="3" spans="1:11" x14ac:dyDescent="0.25">
      <c r="A3" s="3" t="s">
        <v>0</v>
      </c>
      <c r="B3" s="4"/>
      <c r="C3" s="4"/>
      <c r="D3" s="4"/>
      <c r="E3" s="4"/>
      <c r="F3" s="4"/>
      <c r="G3" s="4"/>
      <c r="H3" s="4"/>
      <c r="I3" s="4"/>
      <c r="J3" s="4"/>
      <c r="K3" s="5"/>
    </row>
    <row r="4" spans="1:11" ht="30" x14ac:dyDescent="0.25">
      <c r="A4" s="8" t="s">
        <v>1</v>
      </c>
      <c r="B4" s="4" t="s">
        <v>2</v>
      </c>
      <c r="C4" s="4"/>
      <c r="D4" s="4"/>
      <c r="E4" s="5"/>
      <c r="F4" s="10" t="s">
        <v>3</v>
      </c>
      <c r="G4" s="10" t="s">
        <v>4</v>
      </c>
      <c r="H4" s="12" t="s">
        <v>5</v>
      </c>
      <c r="I4" s="12" t="s">
        <v>6</v>
      </c>
      <c r="J4" s="4" t="s">
        <v>8</v>
      </c>
      <c r="K4" s="5"/>
    </row>
    <row r="5" spans="1:11" ht="15.75" x14ac:dyDescent="0.25">
      <c r="A5" s="47" t="s">
        <v>30</v>
      </c>
      <c r="B5" s="48"/>
      <c r="C5" s="48"/>
      <c r="D5" s="48"/>
      <c r="E5" s="49"/>
      <c r="F5" s="11"/>
      <c r="G5" s="11"/>
      <c r="H5" s="22"/>
      <c r="I5" s="22"/>
      <c r="J5" s="6"/>
      <c r="K5" s="7"/>
    </row>
    <row r="6" spans="1:11" x14ac:dyDescent="0.25">
      <c r="A6" s="9">
        <v>1</v>
      </c>
      <c r="B6" s="6" t="s">
        <v>21</v>
      </c>
      <c r="C6" s="6"/>
      <c r="D6" s="6"/>
      <c r="E6" s="7"/>
      <c r="F6" s="11" t="s">
        <v>7</v>
      </c>
      <c r="G6" s="11">
        <v>1</v>
      </c>
      <c r="H6" s="11">
        <v>2185</v>
      </c>
      <c r="I6" s="34">
        <f t="shared" ref="I6:I14" si="0">H6*G6</f>
        <v>2185</v>
      </c>
      <c r="J6" s="6"/>
      <c r="K6" s="7"/>
    </row>
    <row r="7" spans="1:11" x14ac:dyDescent="0.25">
      <c r="A7" s="17">
        <v>2</v>
      </c>
      <c r="B7" s="21" t="s">
        <v>22</v>
      </c>
      <c r="C7" s="21"/>
      <c r="D7" s="21"/>
      <c r="E7" s="21"/>
      <c r="F7" s="10" t="s">
        <v>7</v>
      </c>
      <c r="G7" s="10">
        <v>1</v>
      </c>
      <c r="H7" s="11">
        <v>1552.5</v>
      </c>
      <c r="I7" s="34">
        <f t="shared" si="0"/>
        <v>1552.5</v>
      </c>
      <c r="J7" s="6"/>
      <c r="K7" s="7"/>
    </row>
    <row r="8" spans="1:11" ht="15" customHeight="1" x14ac:dyDescent="0.25">
      <c r="A8" s="13"/>
      <c r="B8" s="54" t="s">
        <v>23</v>
      </c>
      <c r="C8" s="54"/>
      <c r="D8" s="54"/>
      <c r="E8" s="54"/>
      <c r="F8" s="11" t="s">
        <v>7</v>
      </c>
      <c r="G8" s="11">
        <v>2</v>
      </c>
      <c r="H8" s="11">
        <v>345</v>
      </c>
      <c r="I8" s="34">
        <f t="shared" si="0"/>
        <v>690</v>
      </c>
      <c r="J8" s="6"/>
      <c r="K8" s="7"/>
    </row>
    <row r="9" spans="1:11" ht="15" customHeight="1" x14ac:dyDescent="0.25">
      <c r="A9" s="13"/>
      <c r="B9" s="54" t="s">
        <v>52</v>
      </c>
      <c r="C9" s="54"/>
      <c r="D9" s="54"/>
      <c r="E9" s="54"/>
      <c r="F9" s="11" t="s">
        <v>7</v>
      </c>
      <c r="G9" s="11">
        <v>1</v>
      </c>
      <c r="H9" s="11">
        <v>23</v>
      </c>
      <c r="I9" s="34">
        <f t="shared" si="0"/>
        <v>23</v>
      </c>
      <c r="J9" s="6"/>
      <c r="K9" s="7"/>
    </row>
    <row r="10" spans="1:11" x14ac:dyDescent="0.25">
      <c r="A10" s="13"/>
      <c r="B10" s="31" t="s">
        <v>24</v>
      </c>
      <c r="C10" s="30"/>
      <c r="D10" s="30"/>
      <c r="E10" s="30"/>
      <c r="F10" s="11" t="s">
        <v>7</v>
      </c>
      <c r="G10" s="11">
        <v>1</v>
      </c>
      <c r="H10" s="11">
        <v>57.5</v>
      </c>
      <c r="I10" s="34">
        <f t="shared" si="0"/>
        <v>57.5</v>
      </c>
      <c r="J10" s="6"/>
      <c r="K10" s="7"/>
    </row>
    <row r="11" spans="1:11" x14ac:dyDescent="0.25">
      <c r="A11" s="13"/>
      <c r="B11" s="65" t="s">
        <v>25</v>
      </c>
      <c r="C11" s="52"/>
      <c r="D11" s="52"/>
      <c r="E11" s="53"/>
      <c r="F11" s="11" t="s">
        <v>7</v>
      </c>
      <c r="G11" s="11">
        <v>1</v>
      </c>
      <c r="H11" s="11">
        <v>138</v>
      </c>
      <c r="I11" s="34">
        <f t="shared" si="0"/>
        <v>138</v>
      </c>
      <c r="J11" s="6"/>
      <c r="K11" s="7"/>
    </row>
    <row r="12" spans="1:11" x14ac:dyDescent="0.25">
      <c r="A12" s="13"/>
      <c r="B12" s="65" t="s">
        <v>26</v>
      </c>
      <c r="C12" s="52"/>
      <c r="D12" s="52"/>
      <c r="E12" s="53"/>
      <c r="F12" s="11" t="s">
        <v>11</v>
      </c>
      <c r="G12" s="19">
        <f>2*0.6*2.25+0.9*0.25</f>
        <v>2.9249999999999998</v>
      </c>
      <c r="H12" s="11">
        <v>1207.5</v>
      </c>
      <c r="I12" s="34">
        <f t="shared" si="0"/>
        <v>3531.9375</v>
      </c>
      <c r="J12" s="6"/>
      <c r="K12" s="7"/>
    </row>
    <row r="13" spans="1:11" x14ac:dyDescent="0.25">
      <c r="A13" s="13"/>
      <c r="B13" s="50" t="s">
        <v>50</v>
      </c>
      <c r="C13" s="45"/>
      <c r="D13" s="45"/>
      <c r="E13" s="46"/>
      <c r="F13" s="11" t="s">
        <v>51</v>
      </c>
      <c r="G13" s="19">
        <v>1</v>
      </c>
      <c r="H13" s="11">
        <v>166.75</v>
      </c>
      <c r="I13" s="34">
        <f t="shared" si="0"/>
        <v>166.75</v>
      </c>
      <c r="J13" s="6"/>
      <c r="K13" s="7"/>
    </row>
    <row r="14" spans="1:11" x14ac:dyDescent="0.25">
      <c r="A14" s="13"/>
      <c r="B14" s="65" t="s">
        <v>27</v>
      </c>
      <c r="C14" s="52"/>
      <c r="D14" s="52"/>
      <c r="E14" s="53"/>
      <c r="F14" s="11" t="s">
        <v>28</v>
      </c>
      <c r="G14" s="11">
        <v>1</v>
      </c>
      <c r="H14" s="11">
        <v>402.5</v>
      </c>
      <c r="I14" s="34">
        <f t="shared" si="0"/>
        <v>402.5</v>
      </c>
      <c r="J14" s="6"/>
      <c r="K14" s="7"/>
    </row>
    <row r="15" spans="1:11" x14ac:dyDescent="0.25">
      <c r="A15" s="51" t="s">
        <v>31</v>
      </c>
      <c r="B15" s="52"/>
      <c r="C15" s="52"/>
      <c r="D15" s="52"/>
      <c r="E15" s="53"/>
      <c r="F15" s="11"/>
      <c r="G15" s="11"/>
      <c r="H15" s="11"/>
      <c r="I15" s="11"/>
      <c r="J15" s="6"/>
      <c r="K15" s="7"/>
    </row>
    <row r="16" spans="1:11" ht="30" customHeight="1" x14ac:dyDescent="0.25">
      <c r="A16" s="32">
        <v>3</v>
      </c>
      <c r="B16" s="54" t="s">
        <v>29</v>
      </c>
      <c r="C16" s="54"/>
      <c r="D16" s="54"/>
      <c r="E16" s="54"/>
      <c r="F16" s="11" t="s">
        <v>28</v>
      </c>
      <c r="G16" s="11">
        <v>1</v>
      </c>
      <c r="H16" s="11">
        <v>7346.2</v>
      </c>
      <c r="I16" s="34">
        <f>H16*G16</f>
        <v>7346.2</v>
      </c>
      <c r="J16" s="6"/>
      <c r="K16" s="7"/>
    </row>
    <row r="17" spans="1:11" x14ac:dyDescent="0.25">
      <c r="A17" s="55" t="s">
        <v>32</v>
      </c>
      <c r="B17" s="56"/>
      <c r="C17" s="56"/>
      <c r="D17" s="56"/>
      <c r="E17" s="57"/>
      <c r="F17" s="16"/>
      <c r="G17" s="16"/>
      <c r="H17" s="16"/>
      <c r="I17" s="16"/>
      <c r="J17" s="14"/>
      <c r="K17" s="15"/>
    </row>
    <row r="18" spans="1:11" ht="45" customHeight="1" x14ac:dyDescent="0.25">
      <c r="A18" s="20">
        <v>4</v>
      </c>
      <c r="B18" s="44" t="s">
        <v>9</v>
      </c>
      <c r="C18" s="45"/>
      <c r="D18" s="45"/>
      <c r="E18" s="46"/>
      <c r="F18" s="10" t="s">
        <v>7</v>
      </c>
      <c r="G18" s="10">
        <v>2</v>
      </c>
      <c r="H18" s="11">
        <v>920</v>
      </c>
      <c r="I18" s="34">
        <f t="shared" ref="I18:I27" si="1">H18*G18</f>
        <v>1840</v>
      </c>
      <c r="J18" s="6"/>
      <c r="K18" s="7"/>
    </row>
    <row r="19" spans="1:11" x14ac:dyDescent="0.25">
      <c r="A19" s="9">
        <v>5</v>
      </c>
      <c r="B19" s="58" t="s">
        <v>10</v>
      </c>
      <c r="C19" s="52"/>
      <c r="D19" s="52"/>
      <c r="E19" s="53"/>
      <c r="F19" s="11" t="s">
        <v>11</v>
      </c>
      <c r="G19" s="11">
        <v>2</v>
      </c>
      <c r="H19" s="11">
        <v>17.25</v>
      </c>
      <c r="I19" s="34">
        <f t="shared" si="1"/>
        <v>34.5</v>
      </c>
      <c r="J19" s="6"/>
      <c r="K19" s="7"/>
    </row>
    <row r="20" spans="1:11" x14ac:dyDescent="0.25">
      <c r="A20" s="9">
        <v>6</v>
      </c>
      <c r="B20" s="6" t="s">
        <v>15</v>
      </c>
      <c r="C20" s="6"/>
      <c r="D20" s="6"/>
      <c r="E20" s="7"/>
      <c r="F20" s="11" t="s">
        <v>11</v>
      </c>
      <c r="G20" s="11">
        <f>2.8*0.6+1.8*1+3.7*0.8+1.9*1.8</f>
        <v>9.86</v>
      </c>
      <c r="H20" s="11">
        <v>1921.65</v>
      </c>
      <c r="I20" s="34">
        <f t="shared" si="1"/>
        <v>18947.469000000001</v>
      </c>
      <c r="J20" s="6"/>
      <c r="K20" s="7"/>
    </row>
    <row r="21" spans="1:11" ht="30" customHeight="1" x14ac:dyDescent="0.25">
      <c r="A21" s="9">
        <v>7</v>
      </c>
      <c r="B21" s="6" t="s">
        <v>16</v>
      </c>
      <c r="C21" s="6"/>
      <c r="D21" s="6"/>
      <c r="E21" s="7"/>
      <c r="F21" s="11" t="s">
        <v>11</v>
      </c>
      <c r="G21" s="19">
        <f>0.42*2.55+0.8*2.55+0.27*2.55</f>
        <v>3.7994999999999997</v>
      </c>
      <c r="H21" s="11">
        <v>1207.5</v>
      </c>
      <c r="I21" s="34">
        <f t="shared" si="1"/>
        <v>4587.8962499999998</v>
      </c>
      <c r="J21" s="6"/>
      <c r="K21" s="7"/>
    </row>
    <row r="22" spans="1:11" ht="30" customHeight="1" x14ac:dyDescent="0.25">
      <c r="A22" s="9">
        <v>8</v>
      </c>
      <c r="B22" s="44" t="s">
        <v>33</v>
      </c>
      <c r="C22" s="45"/>
      <c r="D22" s="45"/>
      <c r="E22" s="46"/>
      <c r="F22" s="23" t="s">
        <v>34</v>
      </c>
      <c r="G22" s="19"/>
      <c r="H22" s="11">
        <v>0</v>
      </c>
      <c r="I22" s="34">
        <f t="shared" si="1"/>
        <v>0</v>
      </c>
      <c r="J22" s="6"/>
      <c r="K22" s="7"/>
    </row>
    <row r="23" spans="1:11" ht="30" customHeight="1" x14ac:dyDescent="0.25">
      <c r="A23" s="9">
        <v>9</v>
      </c>
      <c r="B23" s="60" t="s">
        <v>35</v>
      </c>
      <c r="C23" s="61"/>
      <c r="D23" s="61"/>
      <c r="E23" s="62"/>
      <c r="F23" s="24" t="s">
        <v>11</v>
      </c>
      <c r="G23" s="24">
        <f>2*G20+0.375*2.5*4+0.1*2*2.5</f>
        <v>23.97</v>
      </c>
      <c r="H23" s="11">
        <v>17.25</v>
      </c>
      <c r="I23" s="34">
        <f t="shared" si="1"/>
        <v>413.48249999999996</v>
      </c>
      <c r="J23" s="6"/>
      <c r="K23" s="7"/>
    </row>
    <row r="24" spans="1:11" ht="30" customHeight="1" x14ac:dyDescent="0.25">
      <c r="A24" s="9">
        <v>10</v>
      </c>
      <c r="B24" s="60" t="s">
        <v>36</v>
      </c>
      <c r="C24" s="61"/>
      <c r="D24" s="61"/>
      <c r="E24" s="62"/>
      <c r="F24" s="24" t="s">
        <v>11</v>
      </c>
      <c r="G24" s="25">
        <f>G23</f>
        <v>23.97</v>
      </c>
      <c r="H24" s="11">
        <v>181.7</v>
      </c>
      <c r="I24" s="34">
        <f t="shared" si="1"/>
        <v>4355.3489999999993</v>
      </c>
      <c r="J24" s="6"/>
      <c r="K24" s="7"/>
    </row>
    <row r="25" spans="1:11" ht="30" customHeight="1" x14ac:dyDescent="0.25">
      <c r="A25" s="9">
        <v>11</v>
      </c>
      <c r="B25" s="44" t="s">
        <v>37</v>
      </c>
      <c r="C25" s="45"/>
      <c r="D25" s="45"/>
      <c r="E25" s="46"/>
      <c r="F25" s="24" t="s">
        <v>11</v>
      </c>
      <c r="G25" s="19">
        <f>G20+0.1*2*2.5</f>
        <v>10.36</v>
      </c>
      <c r="H25" s="11">
        <v>177.1</v>
      </c>
      <c r="I25" s="34">
        <f t="shared" si="1"/>
        <v>1834.7559999999999</v>
      </c>
      <c r="J25" s="6"/>
      <c r="K25" s="7"/>
    </row>
    <row r="26" spans="1:11" ht="30" customHeight="1" x14ac:dyDescent="0.25">
      <c r="A26" s="9">
        <v>12</v>
      </c>
      <c r="B26" s="44" t="s">
        <v>39</v>
      </c>
      <c r="C26" s="45"/>
      <c r="D26" s="45"/>
      <c r="E26" s="46"/>
      <c r="F26" s="24" t="s">
        <v>11</v>
      </c>
      <c r="G26" s="19">
        <v>10.36</v>
      </c>
      <c r="H26" s="11">
        <v>50.6</v>
      </c>
      <c r="I26" s="34">
        <f t="shared" si="1"/>
        <v>524.21600000000001</v>
      </c>
      <c r="J26" s="6"/>
      <c r="K26" s="7"/>
    </row>
    <row r="27" spans="1:11" ht="30" customHeight="1" x14ac:dyDescent="0.25">
      <c r="A27" s="9">
        <v>13</v>
      </c>
      <c r="B27" s="44" t="s">
        <v>38</v>
      </c>
      <c r="C27" s="45"/>
      <c r="D27" s="45"/>
      <c r="E27" s="46"/>
      <c r="F27" s="24" t="s">
        <v>11</v>
      </c>
      <c r="G27" s="19">
        <f>G24-G25</f>
        <v>13.61</v>
      </c>
      <c r="H27" s="11">
        <v>253</v>
      </c>
      <c r="I27" s="34">
        <f t="shared" si="1"/>
        <v>3443.33</v>
      </c>
      <c r="J27" s="6"/>
      <c r="K27" s="7"/>
    </row>
    <row r="28" spans="1:11" ht="30" customHeight="1" x14ac:dyDescent="0.25">
      <c r="A28" s="51" t="s">
        <v>40</v>
      </c>
      <c r="B28" s="63"/>
      <c r="C28" s="63"/>
      <c r="D28" s="63"/>
      <c r="E28" s="64"/>
      <c r="F28" s="24"/>
      <c r="G28" s="19"/>
      <c r="H28" s="7"/>
      <c r="I28" s="7"/>
      <c r="J28" s="6"/>
      <c r="K28" s="7"/>
    </row>
    <row r="29" spans="1:11" ht="30" customHeight="1" x14ac:dyDescent="0.25">
      <c r="A29" s="9">
        <v>14</v>
      </c>
      <c r="B29" s="44" t="s">
        <v>42</v>
      </c>
      <c r="C29" s="45"/>
      <c r="D29" s="45"/>
      <c r="E29" s="46"/>
      <c r="F29" s="11" t="s">
        <v>11</v>
      </c>
      <c r="G29" s="19">
        <f>((2*5.3+2.1)*2.55-1.25*1.97-0.9*1.97)+((2*5.3+3.42)*2.55-0.9*1.97)+(2*(0.6+0.08+2.12+4.34)*2.55-2*1.25*1.97-0.9*2+0.2*(2+0.9+2))+((2*5.2+2.1)*2.55-1.25*1.97-0.9*1.97)+((2*5.2+3.34)*2.55-0.9*2)</f>
        <v>153.673</v>
      </c>
      <c r="H29" s="11">
        <v>28.75</v>
      </c>
      <c r="I29" s="34">
        <f t="shared" ref="I29:I43" si="2">H29*G29</f>
        <v>4418.0987500000001</v>
      </c>
      <c r="J29" s="6"/>
      <c r="K29" s="7"/>
    </row>
    <row r="30" spans="1:11" ht="30" customHeight="1" x14ac:dyDescent="0.25">
      <c r="A30" s="9">
        <v>15</v>
      </c>
      <c r="B30" s="44" t="s">
        <v>12</v>
      </c>
      <c r="C30" s="45"/>
      <c r="D30" s="45"/>
      <c r="E30" s="46"/>
      <c r="F30" s="11" t="s">
        <v>11</v>
      </c>
      <c r="G30" s="19">
        <f>G29</f>
        <v>153.673</v>
      </c>
      <c r="H30" s="11">
        <v>19.55</v>
      </c>
      <c r="I30" s="34">
        <f t="shared" si="2"/>
        <v>3004.3071500000001</v>
      </c>
      <c r="J30" s="6"/>
      <c r="K30" s="7"/>
    </row>
    <row r="31" spans="1:11" ht="30" customHeight="1" x14ac:dyDescent="0.25">
      <c r="A31" s="9">
        <v>16</v>
      </c>
      <c r="B31" s="44" t="s">
        <v>41</v>
      </c>
      <c r="C31" s="45"/>
      <c r="D31" s="45"/>
      <c r="E31" s="46"/>
      <c r="F31" s="11" t="s">
        <v>11</v>
      </c>
      <c r="G31" s="19">
        <f>((2*5.3+2.1)*2.55-1.25*1.97-0.9*1.97)+((2*5.3+3.42)*2.55-0.9*1.97)+(2*(0.6+0.08+2.12+4.34)*2.55-2*1.25*1.97-0.9*2+0.2*(2+0.9+2))+((2*5.2+2.1)*2.55-1.25*1.97-0.9*1.97)+((2*5.2+3.34)*2.55-0.9*2)</f>
        <v>153.673</v>
      </c>
      <c r="H31" s="11">
        <v>189.75</v>
      </c>
      <c r="I31" s="34">
        <f t="shared" si="2"/>
        <v>29159.45175</v>
      </c>
      <c r="J31" s="6"/>
      <c r="K31" s="7"/>
    </row>
    <row r="32" spans="1:11" ht="30" customHeight="1" x14ac:dyDescent="0.25">
      <c r="A32" s="9">
        <v>17</v>
      </c>
      <c r="B32" s="44" t="s">
        <v>13</v>
      </c>
      <c r="C32" s="45"/>
      <c r="D32" s="45"/>
      <c r="E32" s="46"/>
      <c r="F32" s="11" t="s">
        <v>11</v>
      </c>
      <c r="G32" s="19">
        <f>G31</f>
        <v>153.673</v>
      </c>
      <c r="H32" s="11">
        <v>181.7</v>
      </c>
      <c r="I32" s="34">
        <f t="shared" si="2"/>
        <v>27922.384099999999</v>
      </c>
      <c r="J32" s="6"/>
      <c r="K32" s="7"/>
    </row>
    <row r="33" spans="1:11" ht="30" customHeight="1" x14ac:dyDescent="0.25">
      <c r="A33" s="9">
        <v>18</v>
      </c>
      <c r="B33" s="44" t="s">
        <v>14</v>
      </c>
      <c r="C33" s="45"/>
      <c r="D33" s="45"/>
      <c r="E33" s="46"/>
      <c r="F33" s="11" t="s">
        <v>11</v>
      </c>
      <c r="G33" s="19">
        <f>G31</f>
        <v>153.673</v>
      </c>
      <c r="H33" s="11">
        <v>177.1</v>
      </c>
      <c r="I33" s="34">
        <f t="shared" si="2"/>
        <v>27215.488300000001</v>
      </c>
      <c r="J33" s="6"/>
      <c r="K33" s="7"/>
    </row>
    <row r="34" spans="1:11" ht="30" customHeight="1" x14ac:dyDescent="0.25">
      <c r="A34" s="20">
        <v>19</v>
      </c>
      <c r="B34" s="44" t="s">
        <v>43</v>
      </c>
      <c r="C34" s="45"/>
      <c r="D34" s="45"/>
      <c r="E34" s="46"/>
      <c r="F34" s="10" t="s">
        <v>11</v>
      </c>
      <c r="G34" s="28">
        <f>12.2+18.1+10.2+17.4+12</f>
        <v>69.900000000000006</v>
      </c>
      <c r="H34" s="11">
        <v>28.75</v>
      </c>
      <c r="I34" s="34">
        <f t="shared" si="2"/>
        <v>2009.6250000000002</v>
      </c>
      <c r="J34" s="6"/>
      <c r="K34" s="7"/>
    </row>
    <row r="35" spans="1:11" ht="30" customHeight="1" x14ac:dyDescent="0.25">
      <c r="A35" s="9">
        <v>20</v>
      </c>
      <c r="B35" s="58" t="s">
        <v>44</v>
      </c>
      <c r="C35" s="52"/>
      <c r="D35" s="52"/>
      <c r="E35" s="53"/>
      <c r="F35" s="11" t="s">
        <v>11</v>
      </c>
      <c r="G35" s="28">
        <f t="shared" ref="G35:G37" si="3">12.2+18.1+10.2+17.4+12</f>
        <v>69.900000000000006</v>
      </c>
      <c r="H35" s="11">
        <v>17.25</v>
      </c>
      <c r="I35" s="34">
        <f t="shared" si="2"/>
        <v>1205.7750000000001</v>
      </c>
      <c r="J35" s="6"/>
      <c r="K35" s="7"/>
    </row>
    <row r="36" spans="1:11" ht="30" customHeight="1" x14ac:dyDescent="0.25">
      <c r="A36" s="9">
        <v>21</v>
      </c>
      <c r="B36" s="58" t="s">
        <v>45</v>
      </c>
      <c r="C36" s="52"/>
      <c r="D36" s="52"/>
      <c r="E36" s="53"/>
      <c r="F36" s="11" t="s">
        <v>11</v>
      </c>
      <c r="G36" s="28">
        <f t="shared" si="3"/>
        <v>69.900000000000006</v>
      </c>
      <c r="H36" s="11">
        <v>181.7</v>
      </c>
      <c r="I36" s="34">
        <f t="shared" si="2"/>
        <v>12700.83</v>
      </c>
      <c r="J36" s="6"/>
      <c r="K36" s="7"/>
    </row>
    <row r="37" spans="1:11" ht="30" customHeight="1" x14ac:dyDescent="0.25">
      <c r="A37" s="9">
        <v>22</v>
      </c>
      <c r="B37" s="44" t="s">
        <v>46</v>
      </c>
      <c r="C37" s="45"/>
      <c r="D37" s="45"/>
      <c r="E37" s="46"/>
      <c r="F37" s="11" t="s">
        <v>11</v>
      </c>
      <c r="G37" s="28">
        <f t="shared" si="3"/>
        <v>69.900000000000006</v>
      </c>
      <c r="H37" s="11">
        <v>177.1</v>
      </c>
      <c r="I37" s="34">
        <f t="shared" si="2"/>
        <v>12379.29</v>
      </c>
      <c r="J37" s="6"/>
      <c r="K37" s="7"/>
    </row>
    <row r="38" spans="1:11" ht="30" customHeight="1" x14ac:dyDescent="0.25">
      <c r="A38" s="9">
        <v>23</v>
      </c>
      <c r="B38" s="58" t="s">
        <v>39</v>
      </c>
      <c r="C38" s="52"/>
      <c r="D38" s="52"/>
      <c r="E38" s="53"/>
      <c r="F38" s="9" t="s">
        <v>11</v>
      </c>
      <c r="G38" s="29">
        <f>153.67+G37</f>
        <v>223.57</v>
      </c>
      <c r="H38" s="11">
        <v>50.6</v>
      </c>
      <c r="I38" s="34">
        <f t="shared" si="2"/>
        <v>11312.642</v>
      </c>
      <c r="J38" s="6"/>
      <c r="K38" s="7"/>
    </row>
    <row r="39" spans="1:11" ht="30" customHeight="1" x14ac:dyDescent="0.25">
      <c r="A39" s="9">
        <v>24</v>
      </c>
      <c r="B39" s="58" t="s">
        <v>18</v>
      </c>
      <c r="C39" s="52"/>
      <c r="D39" s="52"/>
      <c r="E39" s="53"/>
      <c r="F39" s="9" t="s">
        <v>17</v>
      </c>
      <c r="G39" s="9">
        <f>2*(0.6+1.2)*8</f>
        <v>28.799999999999997</v>
      </c>
      <c r="H39" s="11">
        <v>184</v>
      </c>
      <c r="I39" s="34">
        <f t="shared" si="2"/>
        <v>5299.2</v>
      </c>
      <c r="J39" s="6"/>
      <c r="K39" s="7"/>
    </row>
    <row r="40" spans="1:11" ht="30" customHeight="1" x14ac:dyDescent="0.25">
      <c r="A40" s="20">
        <v>25</v>
      </c>
      <c r="B40" s="44" t="s">
        <v>19</v>
      </c>
      <c r="C40" s="45"/>
      <c r="D40" s="45"/>
      <c r="E40" s="46"/>
      <c r="F40" s="20" t="s">
        <v>17</v>
      </c>
      <c r="G40" s="20">
        <f>G39-8*1.2</f>
        <v>19.199999999999996</v>
      </c>
      <c r="H40" s="11">
        <v>201.25</v>
      </c>
      <c r="I40" s="34">
        <f t="shared" si="2"/>
        <v>3863.9999999999991</v>
      </c>
      <c r="J40" s="6"/>
      <c r="K40" s="7"/>
    </row>
    <row r="41" spans="1:11" ht="30" customHeight="1" x14ac:dyDescent="0.25">
      <c r="A41" s="20">
        <v>26</v>
      </c>
      <c r="B41" s="59" t="s">
        <v>20</v>
      </c>
      <c r="C41" s="59"/>
      <c r="D41" s="59"/>
      <c r="E41" s="59"/>
      <c r="F41" s="20" t="s">
        <v>17</v>
      </c>
      <c r="G41" s="20">
        <f>G40</f>
        <v>19.199999999999996</v>
      </c>
      <c r="H41" s="11">
        <v>48.3</v>
      </c>
      <c r="I41" s="34">
        <f t="shared" si="2"/>
        <v>927.35999999999979</v>
      </c>
      <c r="J41" s="6"/>
      <c r="K41" s="7"/>
    </row>
    <row r="42" spans="1:11" ht="30" customHeight="1" x14ac:dyDescent="0.25">
      <c r="A42" s="20">
        <v>27</v>
      </c>
      <c r="B42" s="44" t="s">
        <v>54</v>
      </c>
      <c r="C42" s="45"/>
      <c r="D42" s="45"/>
      <c r="E42" s="46"/>
      <c r="F42" s="20" t="s">
        <v>28</v>
      </c>
      <c r="G42" s="20"/>
      <c r="H42" s="11">
        <v>230</v>
      </c>
      <c r="I42" s="34">
        <f t="shared" si="2"/>
        <v>0</v>
      </c>
      <c r="J42" s="6"/>
      <c r="K42" s="7"/>
    </row>
    <row r="43" spans="1:11" ht="45" customHeight="1" x14ac:dyDescent="0.25">
      <c r="A43" s="20">
        <v>28</v>
      </c>
      <c r="B43" s="44" t="s">
        <v>55</v>
      </c>
      <c r="C43" s="45"/>
      <c r="D43" s="45"/>
      <c r="E43" s="46"/>
      <c r="F43" s="20" t="s">
        <v>28</v>
      </c>
      <c r="G43" s="20"/>
      <c r="H43" s="11">
        <v>1150</v>
      </c>
      <c r="I43" s="34">
        <f t="shared" si="2"/>
        <v>0</v>
      </c>
      <c r="J43" s="6"/>
      <c r="K43" s="7"/>
    </row>
    <row r="44" spans="1:11" ht="30" customHeight="1" x14ac:dyDescent="0.25">
      <c r="A44" s="47" t="s">
        <v>47</v>
      </c>
      <c r="B44" s="48"/>
      <c r="C44" s="48"/>
      <c r="D44" s="48"/>
      <c r="E44" s="49"/>
      <c r="F44" s="20"/>
      <c r="G44" s="20"/>
      <c r="H44" s="21"/>
      <c r="I44" s="26"/>
      <c r="J44" s="27"/>
      <c r="K44" s="7"/>
    </row>
    <row r="45" spans="1:11" ht="30" customHeight="1" x14ac:dyDescent="0.25">
      <c r="A45" s="20">
        <v>29</v>
      </c>
      <c r="B45" s="44" t="s">
        <v>60</v>
      </c>
      <c r="C45" s="45"/>
      <c r="D45" s="45"/>
      <c r="E45" s="46"/>
      <c r="F45" s="20" t="s">
        <v>28</v>
      </c>
      <c r="G45" s="20">
        <v>1</v>
      </c>
      <c r="H45" s="11">
        <v>575</v>
      </c>
      <c r="I45" s="34">
        <f>H45*G45</f>
        <v>575</v>
      </c>
      <c r="J45" s="6"/>
      <c r="K45" s="7"/>
    </row>
    <row r="46" spans="1:11" ht="30" customHeight="1" x14ac:dyDescent="0.25">
      <c r="A46" s="20">
        <v>30</v>
      </c>
      <c r="B46" s="44" t="s">
        <v>48</v>
      </c>
      <c r="C46" s="45"/>
      <c r="D46" s="45"/>
      <c r="E46" s="46"/>
      <c r="F46" s="20" t="s">
        <v>59</v>
      </c>
      <c r="G46" s="20">
        <v>2</v>
      </c>
      <c r="H46" s="11">
        <v>2004.9556204999999</v>
      </c>
      <c r="I46" s="34">
        <f>H46*G46</f>
        <v>4009.9112409999998</v>
      </c>
      <c r="J46" s="6"/>
      <c r="K46" s="7"/>
    </row>
    <row r="47" spans="1:11" ht="30" customHeight="1" x14ac:dyDescent="0.25">
      <c r="A47" s="20">
        <v>31</v>
      </c>
      <c r="B47" s="44" t="s">
        <v>62</v>
      </c>
      <c r="C47" s="45"/>
      <c r="D47" s="45"/>
      <c r="E47" s="46"/>
      <c r="F47" s="20" t="s">
        <v>61</v>
      </c>
      <c r="G47" s="20">
        <v>1</v>
      </c>
      <c r="H47" s="11">
        <v>1092.5</v>
      </c>
      <c r="I47" s="34">
        <f>H47*G47</f>
        <v>1092.5</v>
      </c>
      <c r="J47" s="6"/>
      <c r="K47" s="7"/>
    </row>
    <row r="48" spans="1:11" x14ac:dyDescent="0.25">
      <c r="B48" s="35" t="s">
        <v>56</v>
      </c>
      <c r="I48" s="36">
        <f>SUM(I4:I47)</f>
        <v>199170.24954099997</v>
      </c>
    </row>
    <row r="49" spans="1:11" ht="15.75" thickBot="1" x14ac:dyDescent="0.3">
      <c r="B49" s="37" t="s">
        <v>57</v>
      </c>
      <c r="C49" s="33">
        <v>0.15</v>
      </c>
      <c r="I49" s="38">
        <f>C49*I48</f>
        <v>29875.537431149995</v>
      </c>
    </row>
    <row r="50" spans="1:11" ht="15" customHeight="1" thickBot="1" x14ac:dyDescent="0.3">
      <c r="A50" s="39"/>
      <c r="B50" s="40" t="s">
        <v>58</v>
      </c>
      <c r="C50" s="41"/>
      <c r="D50" s="41"/>
      <c r="E50" s="41"/>
      <c r="F50" s="41"/>
      <c r="G50" s="41"/>
      <c r="H50" s="41"/>
      <c r="I50" s="42">
        <f>SUM(I48:I49)</f>
        <v>229045.78697214997</v>
      </c>
      <c r="J50" s="41"/>
      <c r="K50" s="43"/>
    </row>
    <row r="56" spans="1:11" x14ac:dyDescent="0.25">
      <c r="E56" s="18"/>
    </row>
  </sheetData>
  <mergeCells count="38">
    <mergeCell ref="B42:E42"/>
    <mergeCell ref="B43:E43"/>
    <mergeCell ref="B14:E14"/>
    <mergeCell ref="A5:E5"/>
    <mergeCell ref="B8:E8"/>
    <mergeCell ref="B9:E9"/>
    <mergeCell ref="B11:E11"/>
    <mergeCell ref="B12:E12"/>
    <mergeCell ref="B18:E18"/>
    <mergeCell ref="B29:E29"/>
    <mergeCell ref="B30:E30"/>
    <mergeCell ref="B31:E31"/>
    <mergeCell ref="B32:E32"/>
    <mergeCell ref="B19:E19"/>
    <mergeCell ref="B22:E22"/>
    <mergeCell ref="B23:E23"/>
    <mergeCell ref="B36:E36"/>
    <mergeCell ref="B24:E24"/>
    <mergeCell ref="B25:E25"/>
    <mergeCell ref="B27:E27"/>
    <mergeCell ref="B26:E26"/>
    <mergeCell ref="A28:E28"/>
    <mergeCell ref="B47:E47"/>
    <mergeCell ref="A44:E44"/>
    <mergeCell ref="B45:E45"/>
    <mergeCell ref="B46:E46"/>
    <mergeCell ref="B13:E13"/>
    <mergeCell ref="A15:E15"/>
    <mergeCell ref="B16:E16"/>
    <mergeCell ref="A17:E17"/>
    <mergeCell ref="B33:E33"/>
    <mergeCell ref="B39:E39"/>
    <mergeCell ref="B40:E40"/>
    <mergeCell ref="B41:E41"/>
    <mergeCell ref="B37:E37"/>
    <mergeCell ref="B38:E38"/>
    <mergeCell ref="B34:E34"/>
    <mergeCell ref="B35:E35"/>
  </mergeCells>
  <pageMargins left="0.70866141732283472" right="0.70866141732283472" top="0.78740157480314965" bottom="0.78740157480314965" header="0.31496062992125984" footer="0.31496062992125984"/>
  <pageSetup paperSize="9" scale="93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Stavebni</vt:lpstr>
      <vt:lpstr>Stavebni!Oblast_tisku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Hývnar</dc:creator>
  <cp:lastModifiedBy>MT</cp:lastModifiedBy>
  <cp:lastPrinted>2015-05-14T11:28:00Z</cp:lastPrinted>
  <dcterms:created xsi:type="dcterms:W3CDTF">2014-08-29T10:27:11Z</dcterms:created>
  <dcterms:modified xsi:type="dcterms:W3CDTF">2015-07-28T10:23:40Z</dcterms:modified>
</cp:coreProperties>
</file>